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45" windowHeight="9675"/>
  </bookViews>
  <sheets>
    <sheet name="5-8月" sheetId="15" r:id="rId1"/>
  </sheets>
  <calcPr calcId="144525"/>
</workbook>
</file>

<file path=xl/sharedStrings.xml><?xml version="1.0" encoding="utf-8"?>
<sst xmlns="http://schemas.openxmlformats.org/spreadsheetml/2006/main" count="74" uniqueCount="68">
  <si>
    <t>村、社区资金收支情况表</t>
  </si>
  <si>
    <t>填报单位：应山街道办事处三里塘社区      时间：2023.8.30                  单位：元、张</t>
  </si>
  <si>
    <t>收入类</t>
  </si>
  <si>
    <t>支出类</t>
  </si>
  <si>
    <t xml:space="preserve">          金额                      类别</t>
  </si>
  <si>
    <t>本期金额</t>
  </si>
  <si>
    <t>张数</t>
  </si>
  <si>
    <t>本年累计</t>
  </si>
  <si>
    <t xml:space="preserve">            金额                   类别</t>
  </si>
  <si>
    <t>上期余额</t>
  </si>
  <si>
    <t>1.办公费</t>
  </si>
  <si>
    <t>1.转移支付</t>
  </si>
  <si>
    <t>2.水电费</t>
  </si>
  <si>
    <t>2.土地补偿款</t>
  </si>
  <si>
    <t>3.报刊订阅读费</t>
  </si>
  <si>
    <t>3.规范化建设</t>
  </si>
  <si>
    <t>4.学习考察费</t>
  </si>
  <si>
    <t>4.基础设施建设经费</t>
  </si>
  <si>
    <t>5.福利费</t>
  </si>
  <si>
    <t>5.上级拨款工作经费</t>
  </si>
  <si>
    <t>6.交通差旅费</t>
  </si>
  <si>
    <t>6.党建经费</t>
  </si>
  <si>
    <t>7.维修费</t>
  </si>
  <si>
    <t>7.维稳经费</t>
  </si>
  <si>
    <t>8.通讯网络费</t>
  </si>
  <si>
    <t>8.招工经费</t>
  </si>
  <si>
    <t>9.干部工资及补助</t>
  </si>
  <si>
    <t>9.公益岗位补贴</t>
  </si>
  <si>
    <t>10.网格员工资及补助</t>
  </si>
  <si>
    <t>11.社保个人部分</t>
  </si>
  <si>
    <t>11.组干部工资及补助</t>
  </si>
  <si>
    <t>工会经费</t>
  </si>
  <si>
    <t>12.老干部工资及补助</t>
  </si>
  <si>
    <t>12.利息收入</t>
  </si>
  <si>
    <t>工会经费支出</t>
  </si>
  <si>
    <t>13.环境治理</t>
  </si>
  <si>
    <t>13.固定资产</t>
  </si>
  <si>
    <t>14.生态林治理</t>
  </si>
  <si>
    <t>14.社保费用</t>
  </si>
  <si>
    <t>17.抗旱救灾</t>
  </si>
  <si>
    <t>15.土地补偿费</t>
  </si>
  <si>
    <t>18.篮球经费</t>
  </si>
  <si>
    <t>16.   其他   支出</t>
  </si>
  <si>
    <t>①村容整治</t>
  </si>
  <si>
    <t>16.防疫资金</t>
  </si>
  <si>
    <t>②社区建设</t>
  </si>
  <si>
    <t>17.双创工作经费</t>
  </si>
  <si>
    <t>③社区宣传费</t>
  </si>
  <si>
    <t>临聘人员工资</t>
  </si>
  <si>
    <t>④维稳费用</t>
  </si>
  <si>
    <t xml:space="preserve">城投公司 </t>
  </si>
  <si>
    <t>⑤其他</t>
  </si>
  <si>
    <t>⑥护林防火</t>
  </si>
  <si>
    <t>⑥招工费用</t>
  </si>
  <si>
    <t>⑦临时人员工资</t>
  </si>
  <si>
    <t>17.福利费</t>
  </si>
  <si>
    <t>①困难户的支出</t>
  </si>
  <si>
    <t>②文娱体育活动支出</t>
  </si>
  <si>
    <t>冬春救助</t>
  </si>
  <si>
    <t>其他</t>
  </si>
  <si>
    <t>③加班费用</t>
  </si>
  <si>
    <t>防疫费用</t>
  </si>
  <si>
    <t>本期收入合计</t>
  </si>
  <si>
    <t>本期支出合计</t>
  </si>
  <si>
    <t>总计</t>
  </si>
  <si>
    <t>本期结余</t>
  </si>
  <si>
    <t>预付工程款</t>
  </si>
  <si>
    <t>预付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</si>
</sst>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宋体"/>
      <charset val="134"/>
    </font>
    <font>
      <b/>
      <sz val="20"/>
      <name val="宋体"/>
      <charset val="134"/>
    </font>
    <font>
      <b/>
      <sz val="10"/>
      <name val="宋体"/>
      <charset val="134"/>
    </font>
    <font>
      <b/>
      <sz val="9"/>
      <name val="宋体"/>
      <charset val="134"/>
    </font>
    <font>
      <b/>
      <sz val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3" applyNumberFormat="0" applyAlignment="0" applyProtection="0">
      <alignment vertical="center"/>
    </xf>
    <xf numFmtId="0" fontId="16" fillId="4" borderId="14" applyNumberFormat="0" applyAlignment="0" applyProtection="0">
      <alignment vertical="center"/>
    </xf>
    <xf numFmtId="0" fontId="17" fillId="4" borderId="13" applyNumberFormat="0" applyAlignment="0" applyProtection="0">
      <alignment vertical="center"/>
    </xf>
    <xf numFmtId="0" fontId="18" fillId="5" borderId="15" applyNumberFormat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0" fontId="4" fillId="0" borderId="5" xfId="0" applyNumberFormat="1" applyFont="1" applyFill="1" applyBorder="1" applyAlignment="1">
      <alignment vertical="center"/>
    </xf>
    <xf numFmtId="0" fontId="4" fillId="0" borderId="5" xfId="0" applyFont="1" applyFill="1" applyBorder="1" applyAlignment="1">
      <alignment vertical="center"/>
    </xf>
    <xf numFmtId="0" fontId="1" fillId="0" borderId="4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19050</xdr:colOff>
      <xdr:row>3</xdr:row>
      <xdr:rowOff>9525</xdr:rowOff>
    </xdr:from>
    <xdr:to>
      <xdr:col>2</xdr:col>
      <xdr:colOff>0</xdr:colOff>
      <xdr:row>4</xdr:row>
      <xdr:rowOff>0</xdr:rowOff>
    </xdr:to>
    <xdr:sp>
      <xdr:nvSpPr>
        <xdr:cNvPr id="2" name="Line 1"/>
        <xdr:cNvSpPr/>
      </xdr:nvSpPr>
      <xdr:spPr>
        <a:xfrm>
          <a:off x="19050" y="990600"/>
          <a:ext cx="1257300" cy="3810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5</xdr:col>
      <xdr:colOff>0</xdr:colOff>
      <xdr:row>3</xdr:row>
      <xdr:rowOff>0</xdr:rowOff>
    </xdr:from>
    <xdr:to>
      <xdr:col>7</xdr:col>
      <xdr:colOff>0</xdr:colOff>
      <xdr:row>4</xdr:row>
      <xdr:rowOff>0</xdr:rowOff>
    </xdr:to>
    <xdr:sp>
      <xdr:nvSpPr>
        <xdr:cNvPr id="3" name="Line 2"/>
        <xdr:cNvSpPr/>
      </xdr:nvSpPr>
      <xdr:spPr>
        <a:xfrm>
          <a:off x="3171825" y="981075"/>
          <a:ext cx="1504950" cy="39052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19050</xdr:colOff>
      <xdr:row>3</xdr:row>
      <xdr:rowOff>9525</xdr:rowOff>
    </xdr:from>
    <xdr:to>
      <xdr:col>2</xdr:col>
      <xdr:colOff>0</xdr:colOff>
      <xdr:row>4</xdr:row>
      <xdr:rowOff>0</xdr:rowOff>
    </xdr:to>
    <xdr:sp>
      <xdr:nvSpPr>
        <xdr:cNvPr id="4" name="Line 1"/>
        <xdr:cNvSpPr/>
      </xdr:nvSpPr>
      <xdr:spPr>
        <a:xfrm>
          <a:off x="19050" y="990600"/>
          <a:ext cx="1257300" cy="3810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5</xdr:col>
      <xdr:colOff>0</xdr:colOff>
      <xdr:row>3</xdr:row>
      <xdr:rowOff>0</xdr:rowOff>
    </xdr:from>
    <xdr:to>
      <xdr:col>7</xdr:col>
      <xdr:colOff>0</xdr:colOff>
      <xdr:row>4</xdr:row>
      <xdr:rowOff>0</xdr:rowOff>
    </xdr:to>
    <xdr:sp>
      <xdr:nvSpPr>
        <xdr:cNvPr id="5" name="Line 2"/>
        <xdr:cNvSpPr/>
      </xdr:nvSpPr>
      <xdr:spPr>
        <a:xfrm>
          <a:off x="3171825" y="981075"/>
          <a:ext cx="1504950" cy="39052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19050</xdr:colOff>
      <xdr:row>3</xdr:row>
      <xdr:rowOff>8890</xdr:rowOff>
    </xdr:from>
    <xdr:to>
      <xdr:col>2</xdr:col>
      <xdr:colOff>0</xdr:colOff>
      <xdr:row>4</xdr:row>
      <xdr:rowOff>0</xdr:rowOff>
    </xdr:to>
    <xdr:sp>
      <xdr:nvSpPr>
        <xdr:cNvPr id="6" name="Line 1"/>
        <xdr:cNvSpPr/>
      </xdr:nvSpPr>
      <xdr:spPr>
        <a:xfrm>
          <a:off x="19050" y="989965"/>
          <a:ext cx="1257300" cy="38163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5</xdr:col>
      <xdr:colOff>0</xdr:colOff>
      <xdr:row>3</xdr:row>
      <xdr:rowOff>0</xdr:rowOff>
    </xdr:from>
    <xdr:to>
      <xdr:col>7</xdr:col>
      <xdr:colOff>0</xdr:colOff>
      <xdr:row>4</xdr:row>
      <xdr:rowOff>0</xdr:rowOff>
    </xdr:to>
    <xdr:sp>
      <xdr:nvSpPr>
        <xdr:cNvPr id="7" name="Line 2"/>
        <xdr:cNvSpPr/>
      </xdr:nvSpPr>
      <xdr:spPr>
        <a:xfrm>
          <a:off x="3171825" y="981075"/>
          <a:ext cx="1504950" cy="39052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19050</xdr:colOff>
      <xdr:row>3</xdr:row>
      <xdr:rowOff>8890</xdr:rowOff>
    </xdr:from>
    <xdr:to>
      <xdr:col>2</xdr:col>
      <xdr:colOff>0</xdr:colOff>
      <xdr:row>4</xdr:row>
      <xdr:rowOff>0</xdr:rowOff>
    </xdr:to>
    <xdr:sp>
      <xdr:nvSpPr>
        <xdr:cNvPr id="8" name="Line 1"/>
        <xdr:cNvSpPr/>
      </xdr:nvSpPr>
      <xdr:spPr>
        <a:xfrm>
          <a:off x="19050" y="989965"/>
          <a:ext cx="1257300" cy="38163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5</xdr:col>
      <xdr:colOff>0</xdr:colOff>
      <xdr:row>3</xdr:row>
      <xdr:rowOff>0</xdr:rowOff>
    </xdr:from>
    <xdr:to>
      <xdr:col>7</xdr:col>
      <xdr:colOff>0</xdr:colOff>
      <xdr:row>4</xdr:row>
      <xdr:rowOff>0</xdr:rowOff>
    </xdr:to>
    <xdr:sp>
      <xdr:nvSpPr>
        <xdr:cNvPr id="9" name="Line 2"/>
        <xdr:cNvSpPr/>
      </xdr:nvSpPr>
      <xdr:spPr>
        <a:xfrm>
          <a:off x="3171825" y="981075"/>
          <a:ext cx="1504950" cy="39052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19050</xdr:colOff>
      <xdr:row>3</xdr:row>
      <xdr:rowOff>8890</xdr:rowOff>
    </xdr:from>
    <xdr:to>
      <xdr:col>2</xdr:col>
      <xdr:colOff>0</xdr:colOff>
      <xdr:row>4</xdr:row>
      <xdr:rowOff>0</xdr:rowOff>
    </xdr:to>
    <xdr:sp>
      <xdr:nvSpPr>
        <xdr:cNvPr id="10" name="Line 1"/>
        <xdr:cNvSpPr/>
      </xdr:nvSpPr>
      <xdr:spPr>
        <a:xfrm>
          <a:off x="19050" y="989965"/>
          <a:ext cx="1257300" cy="38163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5</xdr:col>
      <xdr:colOff>0</xdr:colOff>
      <xdr:row>3</xdr:row>
      <xdr:rowOff>0</xdr:rowOff>
    </xdr:from>
    <xdr:to>
      <xdr:col>7</xdr:col>
      <xdr:colOff>0</xdr:colOff>
      <xdr:row>4</xdr:row>
      <xdr:rowOff>0</xdr:rowOff>
    </xdr:to>
    <xdr:sp>
      <xdr:nvSpPr>
        <xdr:cNvPr id="11" name="Line 2"/>
        <xdr:cNvSpPr/>
      </xdr:nvSpPr>
      <xdr:spPr>
        <a:xfrm>
          <a:off x="3171825" y="981075"/>
          <a:ext cx="1504950" cy="39052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19050</xdr:colOff>
      <xdr:row>3</xdr:row>
      <xdr:rowOff>8890</xdr:rowOff>
    </xdr:from>
    <xdr:to>
      <xdr:col>2</xdr:col>
      <xdr:colOff>0</xdr:colOff>
      <xdr:row>4</xdr:row>
      <xdr:rowOff>0</xdr:rowOff>
    </xdr:to>
    <xdr:sp>
      <xdr:nvSpPr>
        <xdr:cNvPr id="12" name="Line 1"/>
        <xdr:cNvSpPr/>
      </xdr:nvSpPr>
      <xdr:spPr>
        <a:xfrm>
          <a:off x="19050" y="989965"/>
          <a:ext cx="1257300" cy="38163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5</xdr:col>
      <xdr:colOff>0</xdr:colOff>
      <xdr:row>3</xdr:row>
      <xdr:rowOff>0</xdr:rowOff>
    </xdr:from>
    <xdr:to>
      <xdr:col>7</xdr:col>
      <xdr:colOff>0</xdr:colOff>
      <xdr:row>4</xdr:row>
      <xdr:rowOff>0</xdr:rowOff>
    </xdr:to>
    <xdr:sp>
      <xdr:nvSpPr>
        <xdr:cNvPr id="13" name="Line 2"/>
        <xdr:cNvSpPr/>
      </xdr:nvSpPr>
      <xdr:spPr>
        <a:xfrm>
          <a:off x="3171825" y="981075"/>
          <a:ext cx="1504950" cy="39052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19050</xdr:colOff>
      <xdr:row>3</xdr:row>
      <xdr:rowOff>9525</xdr:rowOff>
    </xdr:from>
    <xdr:to>
      <xdr:col>2</xdr:col>
      <xdr:colOff>0</xdr:colOff>
      <xdr:row>4</xdr:row>
      <xdr:rowOff>0</xdr:rowOff>
    </xdr:to>
    <xdr:sp>
      <xdr:nvSpPr>
        <xdr:cNvPr id="14" name="Line 1"/>
        <xdr:cNvSpPr/>
      </xdr:nvSpPr>
      <xdr:spPr>
        <a:xfrm>
          <a:off x="19050" y="990600"/>
          <a:ext cx="1257300" cy="3810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5</xdr:col>
      <xdr:colOff>0</xdr:colOff>
      <xdr:row>3</xdr:row>
      <xdr:rowOff>0</xdr:rowOff>
    </xdr:from>
    <xdr:to>
      <xdr:col>7</xdr:col>
      <xdr:colOff>0</xdr:colOff>
      <xdr:row>4</xdr:row>
      <xdr:rowOff>0</xdr:rowOff>
    </xdr:to>
    <xdr:sp>
      <xdr:nvSpPr>
        <xdr:cNvPr id="15" name="Line 2"/>
        <xdr:cNvSpPr/>
      </xdr:nvSpPr>
      <xdr:spPr>
        <a:xfrm>
          <a:off x="3171825" y="981075"/>
          <a:ext cx="1504950" cy="39052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19050</xdr:colOff>
      <xdr:row>3</xdr:row>
      <xdr:rowOff>9525</xdr:rowOff>
    </xdr:from>
    <xdr:to>
      <xdr:col>2</xdr:col>
      <xdr:colOff>0</xdr:colOff>
      <xdr:row>4</xdr:row>
      <xdr:rowOff>0</xdr:rowOff>
    </xdr:to>
    <xdr:sp>
      <xdr:nvSpPr>
        <xdr:cNvPr id="16" name="Line 1"/>
        <xdr:cNvSpPr/>
      </xdr:nvSpPr>
      <xdr:spPr>
        <a:xfrm>
          <a:off x="19050" y="990600"/>
          <a:ext cx="1257300" cy="3810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5</xdr:col>
      <xdr:colOff>0</xdr:colOff>
      <xdr:row>3</xdr:row>
      <xdr:rowOff>0</xdr:rowOff>
    </xdr:from>
    <xdr:to>
      <xdr:col>7</xdr:col>
      <xdr:colOff>0</xdr:colOff>
      <xdr:row>4</xdr:row>
      <xdr:rowOff>0</xdr:rowOff>
    </xdr:to>
    <xdr:sp>
      <xdr:nvSpPr>
        <xdr:cNvPr id="17" name="Line 2"/>
        <xdr:cNvSpPr/>
      </xdr:nvSpPr>
      <xdr:spPr>
        <a:xfrm>
          <a:off x="3171825" y="981075"/>
          <a:ext cx="1504950" cy="39052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19050</xdr:colOff>
      <xdr:row>3</xdr:row>
      <xdr:rowOff>9525</xdr:rowOff>
    </xdr:from>
    <xdr:to>
      <xdr:col>2</xdr:col>
      <xdr:colOff>0</xdr:colOff>
      <xdr:row>4</xdr:row>
      <xdr:rowOff>0</xdr:rowOff>
    </xdr:to>
    <xdr:sp>
      <xdr:nvSpPr>
        <xdr:cNvPr id="18" name="Line 1"/>
        <xdr:cNvSpPr/>
      </xdr:nvSpPr>
      <xdr:spPr>
        <a:xfrm>
          <a:off x="19050" y="990600"/>
          <a:ext cx="1257300" cy="3810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5</xdr:col>
      <xdr:colOff>0</xdr:colOff>
      <xdr:row>3</xdr:row>
      <xdr:rowOff>0</xdr:rowOff>
    </xdr:from>
    <xdr:to>
      <xdr:col>7</xdr:col>
      <xdr:colOff>0</xdr:colOff>
      <xdr:row>4</xdr:row>
      <xdr:rowOff>0</xdr:rowOff>
    </xdr:to>
    <xdr:sp>
      <xdr:nvSpPr>
        <xdr:cNvPr id="19" name="Line 2"/>
        <xdr:cNvSpPr/>
      </xdr:nvSpPr>
      <xdr:spPr>
        <a:xfrm>
          <a:off x="3171825" y="981075"/>
          <a:ext cx="1504950" cy="39052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19050</xdr:colOff>
      <xdr:row>3</xdr:row>
      <xdr:rowOff>9525</xdr:rowOff>
    </xdr:from>
    <xdr:to>
      <xdr:col>2</xdr:col>
      <xdr:colOff>0</xdr:colOff>
      <xdr:row>4</xdr:row>
      <xdr:rowOff>0</xdr:rowOff>
    </xdr:to>
    <xdr:sp>
      <xdr:nvSpPr>
        <xdr:cNvPr id="20" name="Line 1"/>
        <xdr:cNvSpPr/>
      </xdr:nvSpPr>
      <xdr:spPr>
        <a:xfrm>
          <a:off x="19050" y="990600"/>
          <a:ext cx="1257300" cy="3810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5</xdr:col>
      <xdr:colOff>0</xdr:colOff>
      <xdr:row>3</xdr:row>
      <xdr:rowOff>0</xdr:rowOff>
    </xdr:from>
    <xdr:to>
      <xdr:col>7</xdr:col>
      <xdr:colOff>0</xdr:colOff>
      <xdr:row>4</xdr:row>
      <xdr:rowOff>0</xdr:rowOff>
    </xdr:to>
    <xdr:sp>
      <xdr:nvSpPr>
        <xdr:cNvPr id="21" name="Line 2"/>
        <xdr:cNvSpPr/>
      </xdr:nvSpPr>
      <xdr:spPr>
        <a:xfrm>
          <a:off x="3171825" y="981075"/>
          <a:ext cx="1504950" cy="39052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19050</xdr:colOff>
      <xdr:row>3</xdr:row>
      <xdr:rowOff>9525</xdr:rowOff>
    </xdr:from>
    <xdr:to>
      <xdr:col>2</xdr:col>
      <xdr:colOff>0</xdr:colOff>
      <xdr:row>4</xdr:row>
      <xdr:rowOff>0</xdr:rowOff>
    </xdr:to>
    <xdr:sp>
      <xdr:nvSpPr>
        <xdr:cNvPr id="22" name="Line 1"/>
        <xdr:cNvSpPr/>
      </xdr:nvSpPr>
      <xdr:spPr>
        <a:xfrm>
          <a:off x="19050" y="990600"/>
          <a:ext cx="1257300" cy="3810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5</xdr:col>
      <xdr:colOff>0</xdr:colOff>
      <xdr:row>3</xdr:row>
      <xdr:rowOff>0</xdr:rowOff>
    </xdr:from>
    <xdr:to>
      <xdr:col>7</xdr:col>
      <xdr:colOff>0</xdr:colOff>
      <xdr:row>4</xdr:row>
      <xdr:rowOff>0</xdr:rowOff>
    </xdr:to>
    <xdr:sp>
      <xdr:nvSpPr>
        <xdr:cNvPr id="23" name="Line 2"/>
        <xdr:cNvSpPr/>
      </xdr:nvSpPr>
      <xdr:spPr>
        <a:xfrm>
          <a:off x="3171825" y="981075"/>
          <a:ext cx="1504950" cy="39052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19050</xdr:colOff>
      <xdr:row>3</xdr:row>
      <xdr:rowOff>9525</xdr:rowOff>
    </xdr:from>
    <xdr:to>
      <xdr:col>2</xdr:col>
      <xdr:colOff>0</xdr:colOff>
      <xdr:row>4</xdr:row>
      <xdr:rowOff>0</xdr:rowOff>
    </xdr:to>
    <xdr:sp>
      <xdr:nvSpPr>
        <xdr:cNvPr id="24" name="Line 1"/>
        <xdr:cNvSpPr/>
      </xdr:nvSpPr>
      <xdr:spPr>
        <a:xfrm>
          <a:off x="19050" y="990600"/>
          <a:ext cx="1257300" cy="3810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5</xdr:col>
      <xdr:colOff>0</xdr:colOff>
      <xdr:row>3</xdr:row>
      <xdr:rowOff>0</xdr:rowOff>
    </xdr:from>
    <xdr:to>
      <xdr:col>7</xdr:col>
      <xdr:colOff>0</xdr:colOff>
      <xdr:row>4</xdr:row>
      <xdr:rowOff>0</xdr:rowOff>
    </xdr:to>
    <xdr:sp>
      <xdr:nvSpPr>
        <xdr:cNvPr id="25" name="Line 2"/>
        <xdr:cNvSpPr/>
      </xdr:nvSpPr>
      <xdr:spPr>
        <a:xfrm>
          <a:off x="3171825" y="981075"/>
          <a:ext cx="1504950" cy="39052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19050</xdr:colOff>
      <xdr:row>3</xdr:row>
      <xdr:rowOff>9525</xdr:rowOff>
    </xdr:from>
    <xdr:to>
      <xdr:col>2</xdr:col>
      <xdr:colOff>0</xdr:colOff>
      <xdr:row>4</xdr:row>
      <xdr:rowOff>0</xdr:rowOff>
    </xdr:to>
    <xdr:sp>
      <xdr:nvSpPr>
        <xdr:cNvPr id="26" name="Line 1"/>
        <xdr:cNvSpPr/>
      </xdr:nvSpPr>
      <xdr:spPr>
        <a:xfrm>
          <a:off x="19050" y="990600"/>
          <a:ext cx="1257300" cy="3810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5</xdr:col>
      <xdr:colOff>0</xdr:colOff>
      <xdr:row>3</xdr:row>
      <xdr:rowOff>0</xdr:rowOff>
    </xdr:from>
    <xdr:to>
      <xdr:col>7</xdr:col>
      <xdr:colOff>0</xdr:colOff>
      <xdr:row>4</xdr:row>
      <xdr:rowOff>0</xdr:rowOff>
    </xdr:to>
    <xdr:sp>
      <xdr:nvSpPr>
        <xdr:cNvPr id="27" name="Line 2"/>
        <xdr:cNvSpPr/>
      </xdr:nvSpPr>
      <xdr:spPr>
        <a:xfrm>
          <a:off x="3171825" y="981075"/>
          <a:ext cx="1504950" cy="39052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19050</xdr:colOff>
      <xdr:row>3</xdr:row>
      <xdr:rowOff>9525</xdr:rowOff>
    </xdr:from>
    <xdr:to>
      <xdr:col>2</xdr:col>
      <xdr:colOff>0</xdr:colOff>
      <xdr:row>4</xdr:row>
      <xdr:rowOff>0</xdr:rowOff>
    </xdr:to>
    <xdr:sp>
      <xdr:nvSpPr>
        <xdr:cNvPr id="28" name="Line 1"/>
        <xdr:cNvSpPr/>
      </xdr:nvSpPr>
      <xdr:spPr>
        <a:xfrm>
          <a:off x="19050" y="990600"/>
          <a:ext cx="1257300" cy="3810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5</xdr:col>
      <xdr:colOff>0</xdr:colOff>
      <xdr:row>3</xdr:row>
      <xdr:rowOff>0</xdr:rowOff>
    </xdr:from>
    <xdr:to>
      <xdr:col>7</xdr:col>
      <xdr:colOff>0</xdr:colOff>
      <xdr:row>4</xdr:row>
      <xdr:rowOff>0</xdr:rowOff>
    </xdr:to>
    <xdr:sp>
      <xdr:nvSpPr>
        <xdr:cNvPr id="29" name="Line 2"/>
        <xdr:cNvSpPr/>
      </xdr:nvSpPr>
      <xdr:spPr>
        <a:xfrm>
          <a:off x="3171825" y="981075"/>
          <a:ext cx="1504950" cy="39052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19050</xdr:colOff>
      <xdr:row>3</xdr:row>
      <xdr:rowOff>9525</xdr:rowOff>
    </xdr:from>
    <xdr:to>
      <xdr:col>2</xdr:col>
      <xdr:colOff>0</xdr:colOff>
      <xdr:row>4</xdr:row>
      <xdr:rowOff>0</xdr:rowOff>
    </xdr:to>
    <xdr:sp>
      <xdr:nvSpPr>
        <xdr:cNvPr id="30" name="Line 1"/>
        <xdr:cNvSpPr/>
      </xdr:nvSpPr>
      <xdr:spPr>
        <a:xfrm>
          <a:off x="19050" y="990600"/>
          <a:ext cx="1257300" cy="3810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5</xdr:col>
      <xdr:colOff>0</xdr:colOff>
      <xdr:row>3</xdr:row>
      <xdr:rowOff>0</xdr:rowOff>
    </xdr:from>
    <xdr:to>
      <xdr:col>7</xdr:col>
      <xdr:colOff>0</xdr:colOff>
      <xdr:row>4</xdr:row>
      <xdr:rowOff>0</xdr:rowOff>
    </xdr:to>
    <xdr:sp>
      <xdr:nvSpPr>
        <xdr:cNvPr id="31" name="Line 2"/>
        <xdr:cNvSpPr/>
      </xdr:nvSpPr>
      <xdr:spPr>
        <a:xfrm>
          <a:off x="3171825" y="981075"/>
          <a:ext cx="1504950" cy="39052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19050</xdr:colOff>
      <xdr:row>3</xdr:row>
      <xdr:rowOff>9525</xdr:rowOff>
    </xdr:from>
    <xdr:to>
      <xdr:col>2</xdr:col>
      <xdr:colOff>0</xdr:colOff>
      <xdr:row>4</xdr:row>
      <xdr:rowOff>0</xdr:rowOff>
    </xdr:to>
    <xdr:sp>
      <xdr:nvSpPr>
        <xdr:cNvPr id="32" name="Line 1"/>
        <xdr:cNvSpPr/>
      </xdr:nvSpPr>
      <xdr:spPr>
        <a:xfrm>
          <a:off x="19050" y="990600"/>
          <a:ext cx="1257300" cy="3810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5</xdr:col>
      <xdr:colOff>0</xdr:colOff>
      <xdr:row>3</xdr:row>
      <xdr:rowOff>0</xdr:rowOff>
    </xdr:from>
    <xdr:to>
      <xdr:col>7</xdr:col>
      <xdr:colOff>0</xdr:colOff>
      <xdr:row>4</xdr:row>
      <xdr:rowOff>0</xdr:rowOff>
    </xdr:to>
    <xdr:sp>
      <xdr:nvSpPr>
        <xdr:cNvPr id="33" name="Line 2"/>
        <xdr:cNvSpPr/>
      </xdr:nvSpPr>
      <xdr:spPr>
        <a:xfrm>
          <a:off x="3171825" y="981075"/>
          <a:ext cx="1504950" cy="39052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19050</xdr:colOff>
      <xdr:row>3</xdr:row>
      <xdr:rowOff>9525</xdr:rowOff>
    </xdr:from>
    <xdr:to>
      <xdr:col>2</xdr:col>
      <xdr:colOff>0</xdr:colOff>
      <xdr:row>4</xdr:row>
      <xdr:rowOff>0</xdr:rowOff>
    </xdr:to>
    <xdr:sp>
      <xdr:nvSpPr>
        <xdr:cNvPr id="34" name="Line 1"/>
        <xdr:cNvSpPr/>
      </xdr:nvSpPr>
      <xdr:spPr>
        <a:xfrm>
          <a:off x="19050" y="990600"/>
          <a:ext cx="1257300" cy="3810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5</xdr:col>
      <xdr:colOff>0</xdr:colOff>
      <xdr:row>3</xdr:row>
      <xdr:rowOff>0</xdr:rowOff>
    </xdr:from>
    <xdr:to>
      <xdr:col>7</xdr:col>
      <xdr:colOff>0</xdr:colOff>
      <xdr:row>4</xdr:row>
      <xdr:rowOff>0</xdr:rowOff>
    </xdr:to>
    <xdr:sp>
      <xdr:nvSpPr>
        <xdr:cNvPr id="35" name="Line 2"/>
        <xdr:cNvSpPr/>
      </xdr:nvSpPr>
      <xdr:spPr>
        <a:xfrm>
          <a:off x="3171825" y="981075"/>
          <a:ext cx="1504950" cy="39052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19050</xdr:colOff>
      <xdr:row>3</xdr:row>
      <xdr:rowOff>9525</xdr:rowOff>
    </xdr:from>
    <xdr:to>
      <xdr:col>2</xdr:col>
      <xdr:colOff>0</xdr:colOff>
      <xdr:row>4</xdr:row>
      <xdr:rowOff>0</xdr:rowOff>
    </xdr:to>
    <xdr:sp>
      <xdr:nvSpPr>
        <xdr:cNvPr id="36" name="Line 1"/>
        <xdr:cNvSpPr/>
      </xdr:nvSpPr>
      <xdr:spPr>
        <a:xfrm>
          <a:off x="19050" y="990600"/>
          <a:ext cx="1257300" cy="3810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5</xdr:col>
      <xdr:colOff>0</xdr:colOff>
      <xdr:row>3</xdr:row>
      <xdr:rowOff>0</xdr:rowOff>
    </xdr:from>
    <xdr:to>
      <xdr:col>7</xdr:col>
      <xdr:colOff>0</xdr:colOff>
      <xdr:row>4</xdr:row>
      <xdr:rowOff>0</xdr:rowOff>
    </xdr:to>
    <xdr:sp>
      <xdr:nvSpPr>
        <xdr:cNvPr id="37" name="Line 2"/>
        <xdr:cNvSpPr/>
      </xdr:nvSpPr>
      <xdr:spPr>
        <a:xfrm>
          <a:off x="3171825" y="981075"/>
          <a:ext cx="1504950" cy="39052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19050</xdr:colOff>
      <xdr:row>3</xdr:row>
      <xdr:rowOff>9525</xdr:rowOff>
    </xdr:from>
    <xdr:to>
      <xdr:col>2</xdr:col>
      <xdr:colOff>0</xdr:colOff>
      <xdr:row>4</xdr:row>
      <xdr:rowOff>0</xdr:rowOff>
    </xdr:to>
    <xdr:sp>
      <xdr:nvSpPr>
        <xdr:cNvPr id="38" name="Line 1"/>
        <xdr:cNvSpPr/>
      </xdr:nvSpPr>
      <xdr:spPr>
        <a:xfrm>
          <a:off x="19050" y="990600"/>
          <a:ext cx="1257300" cy="3810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5</xdr:col>
      <xdr:colOff>0</xdr:colOff>
      <xdr:row>3</xdr:row>
      <xdr:rowOff>0</xdr:rowOff>
    </xdr:from>
    <xdr:to>
      <xdr:col>7</xdr:col>
      <xdr:colOff>0</xdr:colOff>
      <xdr:row>4</xdr:row>
      <xdr:rowOff>0</xdr:rowOff>
    </xdr:to>
    <xdr:sp>
      <xdr:nvSpPr>
        <xdr:cNvPr id="39" name="Line 2"/>
        <xdr:cNvSpPr/>
      </xdr:nvSpPr>
      <xdr:spPr>
        <a:xfrm>
          <a:off x="3171825" y="981075"/>
          <a:ext cx="1504950" cy="39052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19050</xdr:colOff>
      <xdr:row>3</xdr:row>
      <xdr:rowOff>9525</xdr:rowOff>
    </xdr:from>
    <xdr:to>
      <xdr:col>2</xdr:col>
      <xdr:colOff>0</xdr:colOff>
      <xdr:row>4</xdr:row>
      <xdr:rowOff>0</xdr:rowOff>
    </xdr:to>
    <xdr:sp>
      <xdr:nvSpPr>
        <xdr:cNvPr id="40" name="Line 1"/>
        <xdr:cNvSpPr/>
      </xdr:nvSpPr>
      <xdr:spPr>
        <a:xfrm>
          <a:off x="19050" y="990600"/>
          <a:ext cx="1257300" cy="3810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5</xdr:col>
      <xdr:colOff>0</xdr:colOff>
      <xdr:row>3</xdr:row>
      <xdr:rowOff>0</xdr:rowOff>
    </xdr:from>
    <xdr:to>
      <xdr:col>7</xdr:col>
      <xdr:colOff>0</xdr:colOff>
      <xdr:row>4</xdr:row>
      <xdr:rowOff>0</xdr:rowOff>
    </xdr:to>
    <xdr:sp>
      <xdr:nvSpPr>
        <xdr:cNvPr id="41" name="Line 2"/>
        <xdr:cNvSpPr/>
      </xdr:nvSpPr>
      <xdr:spPr>
        <a:xfrm>
          <a:off x="3171825" y="981075"/>
          <a:ext cx="1504950" cy="39052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19050</xdr:colOff>
      <xdr:row>3</xdr:row>
      <xdr:rowOff>9525</xdr:rowOff>
    </xdr:from>
    <xdr:to>
      <xdr:col>2</xdr:col>
      <xdr:colOff>0</xdr:colOff>
      <xdr:row>4</xdr:row>
      <xdr:rowOff>0</xdr:rowOff>
    </xdr:to>
    <xdr:sp>
      <xdr:nvSpPr>
        <xdr:cNvPr id="42" name="Line 1"/>
        <xdr:cNvSpPr/>
      </xdr:nvSpPr>
      <xdr:spPr>
        <a:xfrm>
          <a:off x="19050" y="990600"/>
          <a:ext cx="1257300" cy="3810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5</xdr:col>
      <xdr:colOff>0</xdr:colOff>
      <xdr:row>3</xdr:row>
      <xdr:rowOff>0</xdr:rowOff>
    </xdr:from>
    <xdr:to>
      <xdr:col>7</xdr:col>
      <xdr:colOff>0</xdr:colOff>
      <xdr:row>4</xdr:row>
      <xdr:rowOff>0</xdr:rowOff>
    </xdr:to>
    <xdr:sp>
      <xdr:nvSpPr>
        <xdr:cNvPr id="43" name="Line 2"/>
        <xdr:cNvSpPr/>
      </xdr:nvSpPr>
      <xdr:spPr>
        <a:xfrm>
          <a:off x="3171825" y="981075"/>
          <a:ext cx="1504950" cy="39052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19050</xdr:colOff>
      <xdr:row>3</xdr:row>
      <xdr:rowOff>9525</xdr:rowOff>
    </xdr:from>
    <xdr:to>
      <xdr:col>2</xdr:col>
      <xdr:colOff>0</xdr:colOff>
      <xdr:row>4</xdr:row>
      <xdr:rowOff>0</xdr:rowOff>
    </xdr:to>
    <xdr:sp>
      <xdr:nvSpPr>
        <xdr:cNvPr id="44" name="Line 1"/>
        <xdr:cNvSpPr/>
      </xdr:nvSpPr>
      <xdr:spPr>
        <a:xfrm>
          <a:off x="19050" y="990600"/>
          <a:ext cx="1257300" cy="3810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5</xdr:col>
      <xdr:colOff>0</xdr:colOff>
      <xdr:row>3</xdr:row>
      <xdr:rowOff>0</xdr:rowOff>
    </xdr:from>
    <xdr:to>
      <xdr:col>7</xdr:col>
      <xdr:colOff>0</xdr:colOff>
      <xdr:row>4</xdr:row>
      <xdr:rowOff>0</xdr:rowOff>
    </xdr:to>
    <xdr:sp>
      <xdr:nvSpPr>
        <xdr:cNvPr id="45" name="Line 2"/>
        <xdr:cNvSpPr/>
      </xdr:nvSpPr>
      <xdr:spPr>
        <a:xfrm>
          <a:off x="3171825" y="981075"/>
          <a:ext cx="1504950" cy="39052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19050</xdr:colOff>
      <xdr:row>3</xdr:row>
      <xdr:rowOff>9525</xdr:rowOff>
    </xdr:from>
    <xdr:to>
      <xdr:col>2</xdr:col>
      <xdr:colOff>0</xdr:colOff>
      <xdr:row>4</xdr:row>
      <xdr:rowOff>0</xdr:rowOff>
    </xdr:to>
    <xdr:sp>
      <xdr:nvSpPr>
        <xdr:cNvPr id="46" name="Line 1"/>
        <xdr:cNvSpPr/>
      </xdr:nvSpPr>
      <xdr:spPr>
        <a:xfrm>
          <a:off x="19050" y="990600"/>
          <a:ext cx="1257300" cy="3810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5</xdr:col>
      <xdr:colOff>0</xdr:colOff>
      <xdr:row>3</xdr:row>
      <xdr:rowOff>0</xdr:rowOff>
    </xdr:from>
    <xdr:to>
      <xdr:col>7</xdr:col>
      <xdr:colOff>0</xdr:colOff>
      <xdr:row>4</xdr:row>
      <xdr:rowOff>0</xdr:rowOff>
    </xdr:to>
    <xdr:sp>
      <xdr:nvSpPr>
        <xdr:cNvPr id="47" name="Line 2"/>
        <xdr:cNvSpPr/>
      </xdr:nvSpPr>
      <xdr:spPr>
        <a:xfrm>
          <a:off x="3171825" y="981075"/>
          <a:ext cx="1504950" cy="39052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19050</xdr:colOff>
      <xdr:row>3</xdr:row>
      <xdr:rowOff>9525</xdr:rowOff>
    </xdr:from>
    <xdr:to>
      <xdr:col>2</xdr:col>
      <xdr:colOff>0</xdr:colOff>
      <xdr:row>4</xdr:row>
      <xdr:rowOff>0</xdr:rowOff>
    </xdr:to>
    <xdr:sp>
      <xdr:nvSpPr>
        <xdr:cNvPr id="48" name="Line 1"/>
        <xdr:cNvSpPr/>
      </xdr:nvSpPr>
      <xdr:spPr>
        <a:xfrm>
          <a:off x="19050" y="990600"/>
          <a:ext cx="1257300" cy="3810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5</xdr:col>
      <xdr:colOff>0</xdr:colOff>
      <xdr:row>3</xdr:row>
      <xdr:rowOff>0</xdr:rowOff>
    </xdr:from>
    <xdr:to>
      <xdr:col>7</xdr:col>
      <xdr:colOff>0</xdr:colOff>
      <xdr:row>4</xdr:row>
      <xdr:rowOff>0</xdr:rowOff>
    </xdr:to>
    <xdr:sp>
      <xdr:nvSpPr>
        <xdr:cNvPr id="49" name="Line 2"/>
        <xdr:cNvSpPr/>
      </xdr:nvSpPr>
      <xdr:spPr>
        <a:xfrm>
          <a:off x="3171825" y="981075"/>
          <a:ext cx="1504950" cy="39052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19050</xdr:colOff>
      <xdr:row>3</xdr:row>
      <xdr:rowOff>9525</xdr:rowOff>
    </xdr:from>
    <xdr:to>
      <xdr:col>2</xdr:col>
      <xdr:colOff>0</xdr:colOff>
      <xdr:row>4</xdr:row>
      <xdr:rowOff>0</xdr:rowOff>
    </xdr:to>
    <xdr:sp>
      <xdr:nvSpPr>
        <xdr:cNvPr id="50" name="Line 1"/>
        <xdr:cNvSpPr/>
      </xdr:nvSpPr>
      <xdr:spPr>
        <a:xfrm>
          <a:off x="19050" y="990600"/>
          <a:ext cx="1257300" cy="3810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5</xdr:col>
      <xdr:colOff>0</xdr:colOff>
      <xdr:row>3</xdr:row>
      <xdr:rowOff>0</xdr:rowOff>
    </xdr:from>
    <xdr:to>
      <xdr:col>7</xdr:col>
      <xdr:colOff>0</xdr:colOff>
      <xdr:row>4</xdr:row>
      <xdr:rowOff>0</xdr:rowOff>
    </xdr:to>
    <xdr:sp>
      <xdr:nvSpPr>
        <xdr:cNvPr id="51" name="Line 2"/>
        <xdr:cNvSpPr/>
      </xdr:nvSpPr>
      <xdr:spPr>
        <a:xfrm>
          <a:off x="3171825" y="981075"/>
          <a:ext cx="1504950" cy="39052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19050</xdr:colOff>
      <xdr:row>3</xdr:row>
      <xdr:rowOff>9525</xdr:rowOff>
    </xdr:from>
    <xdr:to>
      <xdr:col>2</xdr:col>
      <xdr:colOff>0</xdr:colOff>
      <xdr:row>4</xdr:row>
      <xdr:rowOff>0</xdr:rowOff>
    </xdr:to>
    <xdr:sp>
      <xdr:nvSpPr>
        <xdr:cNvPr id="52" name="Line 1"/>
        <xdr:cNvSpPr/>
      </xdr:nvSpPr>
      <xdr:spPr>
        <a:xfrm>
          <a:off x="19050" y="990600"/>
          <a:ext cx="1257300" cy="3810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5</xdr:col>
      <xdr:colOff>0</xdr:colOff>
      <xdr:row>3</xdr:row>
      <xdr:rowOff>0</xdr:rowOff>
    </xdr:from>
    <xdr:to>
      <xdr:col>7</xdr:col>
      <xdr:colOff>0</xdr:colOff>
      <xdr:row>4</xdr:row>
      <xdr:rowOff>0</xdr:rowOff>
    </xdr:to>
    <xdr:sp>
      <xdr:nvSpPr>
        <xdr:cNvPr id="53" name="Line 2"/>
        <xdr:cNvSpPr/>
      </xdr:nvSpPr>
      <xdr:spPr>
        <a:xfrm>
          <a:off x="3171825" y="981075"/>
          <a:ext cx="1504950" cy="39052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19050</xdr:colOff>
      <xdr:row>3</xdr:row>
      <xdr:rowOff>8890</xdr:rowOff>
    </xdr:from>
    <xdr:to>
      <xdr:col>2</xdr:col>
      <xdr:colOff>0</xdr:colOff>
      <xdr:row>4</xdr:row>
      <xdr:rowOff>0</xdr:rowOff>
    </xdr:to>
    <xdr:sp>
      <xdr:nvSpPr>
        <xdr:cNvPr id="54" name="Line 1"/>
        <xdr:cNvSpPr/>
      </xdr:nvSpPr>
      <xdr:spPr>
        <a:xfrm>
          <a:off x="19050" y="989965"/>
          <a:ext cx="1257300" cy="38163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5</xdr:col>
      <xdr:colOff>0</xdr:colOff>
      <xdr:row>3</xdr:row>
      <xdr:rowOff>0</xdr:rowOff>
    </xdr:from>
    <xdr:to>
      <xdr:col>7</xdr:col>
      <xdr:colOff>0</xdr:colOff>
      <xdr:row>4</xdr:row>
      <xdr:rowOff>0</xdr:rowOff>
    </xdr:to>
    <xdr:sp>
      <xdr:nvSpPr>
        <xdr:cNvPr id="55" name="Line 2"/>
        <xdr:cNvSpPr/>
      </xdr:nvSpPr>
      <xdr:spPr>
        <a:xfrm>
          <a:off x="3171825" y="981075"/>
          <a:ext cx="1504950" cy="39052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19050</xdr:colOff>
      <xdr:row>3</xdr:row>
      <xdr:rowOff>8890</xdr:rowOff>
    </xdr:from>
    <xdr:to>
      <xdr:col>2</xdr:col>
      <xdr:colOff>0</xdr:colOff>
      <xdr:row>4</xdr:row>
      <xdr:rowOff>0</xdr:rowOff>
    </xdr:to>
    <xdr:sp>
      <xdr:nvSpPr>
        <xdr:cNvPr id="56" name="Line 1"/>
        <xdr:cNvSpPr/>
      </xdr:nvSpPr>
      <xdr:spPr>
        <a:xfrm>
          <a:off x="19050" y="989965"/>
          <a:ext cx="1257300" cy="38163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5</xdr:col>
      <xdr:colOff>0</xdr:colOff>
      <xdr:row>3</xdr:row>
      <xdr:rowOff>0</xdr:rowOff>
    </xdr:from>
    <xdr:to>
      <xdr:col>7</xdr:col>
      <xdr:colOff>0</xdr:colOff>
      <xdr:row>4</xdr:row>
      <xdr:rowOff>0</xdr:rowOff>
    </xdr:to>
    <xdr:sp>
      <xdr:nvSpPr>
        <xdr:cNvPr id="57" name="Line 2"/>
        <xdr:cNvSpPr/>
      </xdr:nvSpPr>
      <xdr:spPr>
        <a:xfrm>
          <a:off x="3171825" y="981075"/>
          <a:ext cx="1504950" cy="39052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19050</xdr:colOff>
      <xdr:row>3</xdr:row>
      <xdr:rowOff>8890</xdr:rowOff>
    </xdr:from>
    <xdr:to>
      <xdr:col>2</xdr:col>
      <xdr:colOff>0</xdr:colOff>
      <xdr:row>4</xdr:row>
      <xdr:rowOff>0</xdr:rowOff>
    </xdr:to>
    <xdr:sp>
      <xdr:nvSpPr>
        <xdr:cNvPr id="58" name="Line 1"/>
        <xdr:cNvSpPr/>
      </xdr:nvSpPr>
      <xdr:spPr>
        <a:xfrm>
          <a:off x="19050" y="989965"/>
          <a:ext cx="1257300" cy="38163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5</xdr:col>
      <xdr:colOff>0</xdr:colOff>
      <xdr:row>3</xdr:row>
      <xdr:rowOff>0</xdr:rowOff>
    </xdr:from>
    <xdr:to>
      <xdr:col>7</xdr:col>
      <xdr:colOff>0</xdr:colOff>
      <xdr:row>4</xdr:row>
      <xdr:rowOff>0</xdr:rowOff>
    </xdr:to>
    <xdr:sp>
      <xdr:nvSpPr>
        <xdr:cNvPr id="59" name="Line 2"/>
        <xdr:cNvSpPr/>
      </xdr:nvSpPr>
      <xdr:spPr>
        <a:xfrm>
          <a:off x="3171825" y="981075"/>
          <a:ext cx="1504950" cy="39052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19050</xdr:colOff>
      <xdr:row>3</xdr:row>
      <xdr:rowOff>8890</xdr:rowOff>
    </xdr:from>
    <xdr:to>
      <xdr:col>2</xdr:col>
      <xdr:colOff>0</xdr:colOff>
      <xdr:row>4</xdr:row>
      <xdr:rowOff>0</xdr:rowOff>
    </xdr:to>
    <xdr:sp>
      <xdr:nvSpPr>
        <xdr:cNvPr id="60" name="Line 1"/>
        <xdr:cNvSpPr/>
      </xdr:nvSpPr>
      <xdr:spPr>
        <a:xfrm>
          <a:off x="19050" y="989965"/>
          <a:ext cx="1257300" cy="38163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5</xdr:col>
      <xdr:colOff>0</xdr:colOff>
      <xdr:row>3</xdr:row>
      <xdr:rowOff>0</xdr:rowOff>
    </xdr:from>
    <xdr:to>
      <xdr:col>7</xdr:col>
      <xdr:colOff>0</xdr:colOff>
      <xdr:row>4</xdr:row>
      <xdr:rowOff>0</xdr:rowOff>
    </xdr:to>
    <xdr:sp>
      <xdr:nvSpPr>
        <xdr:cNvPr id="61" name="Line 2"/>
        <xdr:cNvSpPr/>
      </xdr:nvSpPr>
      <xdr:spPr>
        <a:xfrm>
          <a:off x="3171825" y="981075"/>
          <a:ext cx="1504950" cy="39052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19050</xdr:colOff>
      <xdr:row>3</xdr:row>
      <xdr:rowOff>8890</xdr:rowOff>
    </xdr:from>
    <xdr:to>
      <xdr:col>2</xdr:col>
      <xdr:colOff>0</xdr:colOff>
      <xdr:row>4</xdr:row>
      <xdr:rowOff>0</xdr:rowOff>
    </xdr:to>
    <xdr:sp>
      <xdr:nvSpPr>
        <xdr:cNvPr id="62" name="Line 1"/>
        <xdr:cNvSpPr/>
      </xdr:nvSpPr>
      <xdr:spPr>
        <a:xfrm>
          <a:off x="19050" y="989965"/>
          <a:ext cx="1257300" cy="38163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5</xdr:col>
      <xdr:colOff>0</xdr:colOff>
      <xdr:row>3</xdr:row>
      <xdr:rowOff>0</xdr:rowOff>
    </xdr:from>
    <xdr:to>
      <xdr:col>7</xdr:col>
      <xdr:colOff>0</xdr:colOff>
      <xdr:row>4</xdr:row>
      <xdr:rowOff>0</xdr:rowOff>
    </xdr:to>
    <xdr:sp>
      <xdr:nvSpPr>
        <xdr:cNvPr id="63" name="Line 2"/>
        <xdr:cNvSpPr/>
      </xdr:nvSpPr>
      <xdr:spPr>
        <a:xfrm>
          <a:off x="3171825" y="981075"/>
          <a:ext cx="1504950" cy="39052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19050</xdr:colOff>
      <xdr:row>3</xdr:row>
      <xdr:rowOff>8890</xdr:rowOff>
    </xdr:from>
    <xdr:to>
      <xdr:col>2</xdr:col>
      <xdr:colOff>0</xdr:colOff>
      <xdr:row>4</xdr:row>
      <xdr:rowOff>0</xdr:rowOff>
    </xdr:to>
    <xdr:sp>
      <xdr:nvSpPr>
        <xdr:cNvPr id="64" name="Line 1"/>
        <xdr:cNvSpPr/>
      </xdr:nvSpPr>
      <xdr:spPr>
        <a:xfrm>
          <a:off x="19050" y="989965"/>
          <a:ext cx="1257300" cy="38163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5</xdr:col>
      <xdr:colOff>0</xdr:colOff>
      <xdr:row>3</xdr:row>
      <xdr:rowOff>0</xdr:rowOff>
    </xdr:from>
    <xdr:to>
      <xdr:col>7</xdr:col>
      <xdr:colOff>0</xdr:colOff>
      <xdr:row>4</xdr:row>
      <xdr:rowOff>0</xdr:rowOff>
    </xdr:to>
    <xdr:sp>
      <xdr:nvSpPr>
        <xdr:cNvPr id="65" name="Line 2"/>
        <xdr:cNvSpPr/>
      </xdr:nvSpPr>
      <xdr:spPr>
        <a:xfrm>
          <a:off x="3171825" y="981075"/>
          <a:ext cx="1504950" cy="39052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8"/>
  <sheetViews>
    <sheetView tabSelected="1" workbookViewId="0">
      <selection activeCell="P16" sqref="P16"/>
    </sheetView>
  </sheetViews>
  <sheetFormatPr defaultColWidth="8.75" defaultRowHeight="14.25"/>
  <cols>
    <col min="1" max="1" width="3.5" style="1" customWidth="1"/>
    <col min="2" max="2" width="13.25" style="1" customWidth="1"/>
    <col min="3" max="3" width="11.625" style="1" customWidth="1"/>
    <col min="4" max="4" width="2.75" style="1" customWidth="1"/>
    <col min="5" max="5" width="10.5" style="1" customWidth="1"/>
    <col min="6" max="6" width="4.875" style="1" customWidth="1"/>
    <col min="7" max="7" width="14.875" style="1" customWidth="1"/>
    <col min="8" max="8" width="10.75" style="1" customWidth="1"/>
    <col min="9" max="9" width="3.625" style="1" customWidth="1"/>
    <col min="10" max="10" width="10.625" style="1" customWidth="1"/>
    <col min="11" max="11" width="10.375" style="1"/>
    <col min="12" max="12" width="10.375" style="1" hidden="1" customWidth="1"/>
    <col min="13" max="16384" width="8.75" style="1"/>
  </cols>
  <sheetData>
    <row r="1" s="1" customFormat="1" ht="28.5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="1" customFormat="1" ht="26.25" customHeight="1" spans="1:10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</row>
    <row r="3" s="1" customFormat="1" ht="22.5" customHeight="1" spans="1:10">
      <c r="A3" s="5" t="s">
        <v>2</v>
      </c>
      <c r="B3" s="6"/>
      <c r="C3" s="6"/>
      <c r="D3" s="6"/>
      <c r="E3" s="7"/>
      <c r="F3" s="5" t="s">
        <v>3</v>
      </c>
      <c r="G3" s="6"/>
      <c r="H3" s="6"/>
      <c r="I3" s="6"/>
      <c r="J3" s="7"/>
    </row>
    <row r="4" s="1" customFormat="1" ht="30.75" customHeight="1" spans="1:10">
      <c r="A4" s="8" t="s">
        <v>4</v>
      </c>
      <c r="B4" s="9"/>
      <c r="C4" s="10" t="s">
        <v>5</v>
      </c>
      <c r="D4" s="11" t="s">
        <v>6</v>
      </c>
      <c r="E4" s="10" t="s">
        <v>7</v>
      </c>
      <c r="F4" s="8" t="s">
        <v>8</v>
      </c>
      <c r="G4" s="9"/>
      <c r="H4" s="10" t="s">
        <v>5</v>
      </c>
      <c r="I4" s="11" t="s">
        <v>6</v>
      </c>
      <c r="J4" s="10" t="s">
        <v>7</v>
      </c>
    </row>
    <row r="5" s="1" customFormat="1" ht="18.75" customHeight="1" spans="1:10">
      <c r="A5" s="8" t="s">
        <v>9</v>
      </c>
      <c r="B5" s="9"/>
      <c r="C5" s="12">
        <v>1916443.17</v>
      </c>
      <c r="D5" s="12"/>
      <c r="E5" s="12"/>
      <c r="F5" s="5" t="s">
        <v>10</v>
      </c>
      <c r="G5" s="7"/>
      <c r="H5" s="10">
        <f>248+400+2000+380+1750+420</f>
        <v>5198</v>
      </c>
      <c r="I5" s="10">
        <v>6</v>
      </c>
      <c r="J5" s="10">
        <f>5000+H5</f>
        <v>10198</v>
      </c>
    </row>
    <row r="6" s="1" customFormat="1" ht="18.75" customHeight="1" spans="1:10">
      <c r="A6" s="5" t="s">
        <v>11</v>
      </c>
      <c r="B6" s="7"/>
      <c r="C6" s="10"/>
      <c r="D6" s="10"/>
      <c r="E6" s="10">
        <v>27800</v>
      </c>
      <c r="F6" s="5" t="s">
        <v>12</v>
      </c>
      <c r="G6" s="7"/>
      <c r="H6" s="10">
        <f>272.41+27.59+195.67+161.38+324.11+169.95</f>
        <v>1151.11</v>
      </c>
      <c r="I6" s="10">
        <v>6</v>
      </c>
      <c r="J6" s="10">
        <f>1248.52+H6</f>
        <v>2399.63</v>
      </c>
    </row>
    <row r="7" s="1" customFormat="1" ht="18.75" customHeight="1" spans="1:12">
      <c r="A7" s="5" t="s">
        <v>13</v>
      </c>
      <c r="B7" s="7"/>
      <c r="C7" s="10">
        <v>43000</v>
      </c>
      <c r="D7" s="10">
        <v>1</v>
      </c>
      <c r="E7" s="10">
        <f>138255+C7</f>
        <v>181255</v>
      </c>
      <c r="F7" s="5" t="s">
        <v>14</v>
      </c>
      <c r="G7" s="7"/>
      <c r="H7" s="10"/>
      <c r="I7" s="10"/>
      <c r="J7" s="10"/>
      <c r="L7" s="1">
        <f>20000+119000+300000+300000</f>
        <v>739000</v>
      </c>
    </row>
    <row r="8" s="1" customFormat="1" ht="18.75" customHeight="1" spans="1:12">
      <c r="A8" s="8" t="s">
        <v>15</v>
      </c>
      <c r="B8" s="9"/>
      <c r="C8" s="10"/>
      <c r="D8" s="13"/>
      <c r="E8" s="10"/>
      <c r="F8" s="5" t="s">
        <v>16</v>
      </c>
      <c r="G8" s="7"/>
      <c r="H8" s="10"/>
      <c r="I8" s="10"/>
      <c r="J8" s="10"/>
      <c r="L8" s="1">
        <f>2000+300+1280+27.93+102.07+100+2350+900+750+6000+2000+70720+20472+4500+560+129+1500+4285+48000+1200</f>
        <v>167176</v>
      </c>
    </row>
    <row r="9" s="1" customFormat="1" ht="18.75" customHeight="1" spans="1:12">
      <c r="A9" s="8" t="s">
        <v>17</v>
      </c>
      <c r="B9" s="9"/>
      <c r="C9" s="10">
        <v>200000</v>
      </c>
      <c r="D9" s="10">
        <v>1</v>
      </c>
      <c r="E9" s="10">
        <f>140000+C9</f>
        <v>340000</v>
      </c>
      <c r="F9" s="5" t="s">
        <v>18</v>
      </c>
      <c r="G9" s="7"/>
      <c r="H9" s="10"/>
      <c r="I9" s="10"/>
      <c r="J9" s="10"/>
      <c r="L9" s="1">
        <f>L8-H35</f>
        <v>-92211.61</v>
      </c>
    </row>
    <row r="10" s="1" customFormat="1" ht="18.75" customHeight="1" spans="1:10">
      <c r="A10" s="5" t="s">
        <v>19</v>
      </c>
      <c r="B10" s="7"/>
      <c r="C10" s="10">
        <f>380000+2713</f>
        <v>382713</v>
      </c>
      <c r="D10" s="13">
        <v>2</v>
      </c>
      <c r="E10" s="10">
        <f>435962+C10</f>
        <v>818675</v>
      </c>
      <c r="F10" s="5" t="s">
        <v>20</v>
      </c>
      <c r="G10" s="7"/>
      <c r="H10" s="10"/>
      <c r="I10" s="10"/>
      <c r="J10" s="10"/>
    </row>
    <row r="11" s="1" customFormat="1" ht="18.75" customHeight="1" spans="1:10">
      <c r="A11" s="5" t="s">
        <v>21</v>
      </c>
      <c r="B11" s="7"/>
      <c r="C11" s="10"/>
      <c r="D11" s="13"/>
      <c r="E11" s="10"/>
      <c r="F11" s="5" t="s">
        <v>22</v>
      </c>
      <c r="G11" s="7"/>
      <c r="H11" s="10">
        <v>1500</v>
      </c>
      <c r="I11" s="10">
        <v>2</v>
      </c>
      <c r="J11" s="10">
        <f>H11</f>
        <v>1500</v>
      </c>
    </row>
    <row r="12" s="1" customFormat="1" ht="18.75" customHeight="1" spans="1:10">
      <c r="A12" s="5" t="s">
        <v>23</v>
      </c>
      <c r="B12" s="7"/>
      <c r="C12" s="10">
        <v>16800</v>
      </c>
      <c r="D12" s="10">
        <v>1</v>
      </c>
      <c r="E12" s="10">
        <f>55000+C12</f>
        <v>71800</v>
      </c>
      <c r="F12" s="10" t="s">
        <v>24</v>
      </c>
      <c r="G12" s="10"/>
      <c r="H12" s="10"/>
      <c r="I12" s="10"/>
      <c r="J12" s="10"/>
    </row>
    <row r="13" s="1" customFormat="1" ht="18.75" customHeight="1" spans="1:10">
      <c r="A13" s="5" t="s">
        <v>25</v>
      </c>
      <c r="B13" s="7"/>
      <c r="C13" s="10"/>
      <c r="D13" s="10"/>
      <c r="E13" s="10">
        <v>17500</v>
      </c>
      <c r="F13" s="5" t="s">
        <v>26</v>
      </c>
      <c r="G13" s="7"/>
      <c r="H13" s="10">
        <v>25462</v>
      </c>
      <c r="I13" s="10">
        <v>1</v>
      </c>
      <c r="J13" s="10">
        <f>202528+H13</f>
        <v>227990</v>
      </c>
    </row>
    <row r="14" s="1" customFormat="1" ht="18.75" customHeight="1" spans="1:10">
      <c r="A14" s="5" t="s">
        <v>27</v>
      </c>
      <c r="B14" s="7"/>
      <c r="C14" s="10"/>
      <c r="D14" s="10"/>
      <c r="E14" s="10"/>
      <c r="F14" s="5" t="s">
        <v>28</v>
      </c>
      <c r="G14" s="7"/>
      <c r="H14" s="10">
        <v>2700</v>
      </c>
      <c r="I14" s="10">
        <v>1</v>
      </c>
      <c r="J14" s="10">
        <f>4800+H14</f>
        <v>7500</v>
      </c>
    </row>
    <row r="15" s="1" customFormat="1" ht="18.75" customHeight="1" spans="1:10">
      <c r="A15" s="5" t="s">
        <v>29</v>
      </c>
      <c r="B15" s="7"/>
      <c r="C15" s="10"/>
      <c r="D15" s="10"/>
      <c r="E15" s="10"/>
      <c r="F15" s="5" t="s">
        <v>30</v>
      </c>
      <c r="G15" s="14"/>
      <c r="H15" s="10"/>
      <c r="I15" s="10"/>
      <c r="J15" s="10"/>
    </row>
    <row r="16" s="1" customFormat="1" ht="18.75" customHeight="1" spans="1:10">
      <c r="A16" s="5" t="s">
        <v>31</v>
      </c>
      <c r="B16" s="7"/>
      <c r="C16" s="10"/>
      <c r="D16" s="10"/>
      <c r="E16" s="10"/>
      <c r="F16" s="10" t="s">
        <v>32</v>
      </c>
      <c r="G16" s="10"/>
      <c r="H16" s="10"/>
      <c r="I16" s="10"/>
      <c r="J16" s="10"/>
    </row>
    <row r="17" s="1" customFormat="1" ht="18.75" customHeight="1" spans="1:10">
      <c r="A17" s="8" t="s">
        <v>33</v>
      </c>
      <c r="B17" s="9"/>
      <c r="C17" s="10"/>
      <c r="D17" s="10"/>
      <c r="E17" s="10"/>
      <c r="F17" s="5" t="s">
        <v>34</v>
      </c>
      <c r="G17" s="7"/>
      <c r="H17" s="10"/>
      <c r="I17" s="10"/>
      <c r="J17" s="10"/>
    </row>
    <row r="18" s="1" customFormat="1" ht="18.75" customHeight="1" spans="1:10">
      <c r="A18" s="8" t="s">
        <v>35</v>
      </c>
      <c r="B18" s="9"/>
      <c r="C18" s="10">
        <v>4000</v>
      </c>
      <c r="D18" s="10">
        <v>1</v>
      </c>
      <c r="E18" s="10">
        <f>30000+C18</f>
        <v>34000</v>
      </c>
      <c r="F18" s="10" t="s">
        <v>36</v>
      </c>
      <c r="G18" s="10"/>
      <c r="H18" s="10"/>
      <c r="I18" s="10"/>
      <c r="J18" s="10">
        <v>8000</v>
      </c>
    </row>
    <row r="19" s="1" customFormat="1" ht="18.75" customHeight="1" spans="1:10">
      <c r="A19" s="15" t="s">
        <v>37</v>
      </c>
      <c r="B19" s="16"/>
      <c r="C19" s="10">
        <v>17080.5</v>
      </c>
      <c r="D19" s="10">
        <v>1</v>
      </c>
      <c r="E19" s="10">
        <f>50400+C19</f>
        <v>67480.5</v>
      </c>
      <c r="F19" s="10" t="s">
        <v>38</v>
      </c>
      <c r="G19" s="10"/>
      <c r="H19" s="10">
        <f>6405*4+15060*2+31509+1520.5</f>
        <v>88769.5</v>
      </c>
      <c r="I19" s="10">
        <v>8</v>
      </c>
      <c r="J19" s="10">
        <f>69822+H19</f>
        <v>158591.5</v>
      </c>
    </row>
    <row r="20" s="1" customFormat="1" ht="18.75" customHeight="1" spans="1:10">
      <c r="A20" s="15" t="s">
        <v>39</v>
      </c>
      <c r="B20" s="16"/>
      <c r="C20" s="10"/>
      <c r="D20" s="10"/>
      <c r="E20" s="10"/>
      <c r="F20" s="10" t="s">
        <v>40</v>
      </c>
      <c r="G20" s="10"/>
      <c r="H20" s="10">
        <f>900+360+300+933+200+35814+18200+24800</f>
        <v>81507</v>
      </c>
      <c r="I20" s="10">
        <v>8</v>
      </c>
      <c r="J20" s="10">
        <f>13200+H20</f>
        <v>94707</v>
      </c>
    </row>
    <row r="21" s="1" customFormat="1" ht="18.75" customHeight="1" spans="1:12">
      <c r="A21" s="15" t="s">
        <v>41</v>
      </c>
      <c r="B21" s="16"/>
      <c r="C21" s="10"/>
      <c r="D21" s="10"/>
      <c r="E21" s="10"/>
      <c r="F21" s="17" t="s">
        <v>42</v>
      </c>
      <c r="G21" s="18" t="s">
        <v>43</v>
      </c>
      <c r="H21" s="10">
        <f>900+5430+3000+100+120</f>
        <v>9550</v>
      </c>
      <c r="I21" s="10">
        <v>5</v>
      </c>
      <c r="J21" s="10">
        <f>90350+H21</f>
        <v>99900</v>
      </c>
      <c r="L21" s="1">
        <f>3120+2080+3640+1040+1040</f>
        <v>10920</v>
      </c>
    </row>
    <row r="22" s="1" customFormat="1" ht="18.75" customHeight="1" spans="1:12">
      <c r="A22" s="15" t="s">
        <v>44</v>
      </c>
      <c r="B22" s="16"/>
      <c r="C22" s="10"/>
      <c r="D22" s="10"/>
      <c r="E22" s="10">
        <v>68300</v>
      </c>
      <c r="F22" s="19"/>
      <c r="G22" s="18" t="s">
        <v>45</v>
      </c>
      <c r="H22" s="10"/>
      <c r="I22" s="10"/>
      <c r="J22" s="10">
        <v>524700</v>
      </c>
      <c r="L22" s="1">
        <f>1560+2080+1040+2600+2600</f>
        <v>9880</v>
      </c>
    </row>
    <row r="23" s="1" customFormat="1" ht="18.75" customHeight="1" spans="1:12">
      <c r="A23" s="15" t="s">
        <v>46</v>
      </c>
      <c r="B23" s="16"/>
      <c r="C23" s="10"/>
      <c r="D23" s="10"/>
      <c r="E23" s="10">
        <v>446236</v>
      </c>
      <c r="F23" s="19"/>
      <c r="G23" s="18" t="s">
        <v>47</v>
      </c>
      <c r="H23" s="10"/>
      <c r="I23" s="10"/>
      <c r="J23" s="10">
        <v>62590</v>
      </c>
      <c r="L23" s="1">
        <f>2600+1560+1040+2340+1040</f>
        <v>8580</v>
      </c>
    </row>
    <row r="24" s="1" customFormat="1" ht="18.75" customHeight="1" spans="1:12">
      <c r="A24" s="15" t="s">
        <v>48</v>
      </c>
      <c r="B24" s="16"/>
      <c r="C24" s="10">
        <v>64800</v>
      </c>
      <c r="D24" s="10">
        <v>1</v>
      </c>
      <c r="E24" s="10">
        <f>C24</f>
        <v>64800</v>
      </c>
      <c r="F24" s="19"/>
      <c r="G24" s="18" t="s">
        <v>49</v>
      </c>
      <c r="H24" s="10">
        <v>14000</v>
      </c>
      <c r="I24" s="10">
        <v>1</v>
      </c>
      <c r="J24" s="10">
        <f>H24</f>
        <v>14000</v>
      </c>
      <c r="L24" s="1">
        <f>1300+2340+2340+780+1040</f>
        <v>7800</v>
      </c>
    </row>
    <row r="25" s="1" customFormat="1" ht="18.75" customHeight="1" spans="1:12">
      <c r="A25" s="15" t="s">
        <v>50</v>
      </c>
      <c r="B25" s="16"/>
      <c r="C25" s="10"/>
      <c r="D25" s="10"/>
      <c r="E25" s="10"/>
      <c r="F25" s="19"/>
      <c r="G25" s="18" t="s">
        <v>51</v>
      </c>
      <c r="H25" s="10"/>
      <c r="I25" s="10"/>
      <c r="J25" s="10">
        <v>4200</v>
      </c>
      <c r="L25" s="1">
        <f>1040+1040+2080+2340+3640</f>
        <v>10140</v>
      </c>
    </row>
    <row r="26" s="1" customFormat="1" ht="18.75" customHeight="1" spans="1:12">
      <c r="A26" s="15"/>
      <c r="B26" s="16"/>
      <c r="C26" s="10"/>
      <c r="D26" s="10"/>
      <c r="E26" s="10"/>
      <c r="F26" s="19"/>
      <c r="G26" s="18" t="s">
        <v>52</v>
      </c>
      <c r="H26" s="18"/>
      <c r="I26" s="10"/>
      <c r="J26" s="10">
        <v>16000</v>
      </c>
      <c r="L26" s="1">
        <f>1040+1040+1040+2080+2080</f>
        <v>7280</v>
      </c>
    </row>
    <row r="27" s="1" customFormat="1" ht="18.75" customHeight="1" spans="1:10">
      <c r="A27" s="15"/>
      <c r="B27" s="16"/>
      <c r="C27" s="10"/>
      <c r="D27" s="10"/>
      <c r="E27" s="10"/>
      <c r="F27" s="19"/>
      <c r="G27" s="18" t="s">
        <v>53</v>
      </c>
      <c r="H27" s="18"/>
      <c r="I27" s="10"/>
      <c r="J27" s="10">
        <v>17500</v>
      </c>
    </row>
    <row r="28" s="1" customFormat="1" ht="18.75" customHeight="1" spans="1:12">
      <c r="A28" s="15"/>
      <c r="B28" s="16"/>
      <c r="C28" s="10"/>
      <c r="D28" s="10"/>
      <c r="E28" s="10"/>
      <c r="F28" s="19"/>
      <c r="G28" s="18" t="s">
        <v>54</v>
      </c>
      <c r="H28" s="18">
        <f>22750+4800</f>
        <v>27550</v>
      </c>
      <c r="I28" s="10">
        <v>2</v>
      </c>
      <c r="J28" s="10">
        <f>69840+H28</f>
        <v>97390</v>
      </c>
      <c r="L28" s="1">
        <f>2080+1560+520+520+520</f>
        <v>5200</v>
      </c>
    </row>
    <row r="29" s="1" customFormat="1" ht="18.75" customHeight="1" spans="1:12">
      <c r="A29" s="15"/>
      <c r="B29" s="16"/>
      <c r="C29" s="10"/>
      <c r="D29" s="10"/>
      <c r="E29" s="10"/>
      <c r="F29" s="11" t="s">
        <v>55</v>
      </c>
      <c r="G29" s="18" t="s">
        <v>56</v>
      </c>
      <c r="H29" s="10">
        <f>500*4</f>
        <v>2000</v>
      </c>
      <c r="I29" s="10">
        <v>4</v>
      </c>
      <c r="J29" s="10">
        <f>H29</f>
        <v>2000</v>
      </c>
      <c r="L29" s="1">
        <f>1040+1040+1560+2080+520+2600+1040+1040</f>
        <v>10920</v>
      </c>
    </row>
    <row r="30" s="1" customFormat="1" ht="18.75" customHeight="1" spans="1:10">
      <c r="A30" s="15"/>
      <c r="B30" s="16"/>
      <c r="C30" s="10"/>
      <c r="D30" s="10"/>
      <c r="E30" s="10"/>
      <c r="F30" s="11"/>
      <c r="G30" s="20" t="s">
        <v>57</v>
      </c>
      <c r="H30" s="10"/>
      <c r="I30" s="10"/>
      <c r="J30" s="10">
        <v>2400</v>
      </c>
    </row>
    <row r="31" s="1" customFormat="1" ht="18.75" customHeight="1" spans="1:10">
      <c r="A31" s="15"/>
      <c r="B31" s="16"/>
      <c r="C31" s="10"/>
      <c r="D31" s="10"/>
      <c r="E31" s="10"/>
      <c r="F31" s="11"/>
      <c r="G31" s="20" t="s">
        <v>58</v>
      </c>
      <c r="H31" s="10"/>
      <c r="I31" s="10"/>
      <c r="J31" s="10"/>
    </row>
    <row r="32" s="1" customFormat="1" ht="18.75" customHeight="1" spans="1:10">
      <c r="A32" s="15"/>
      <c r="B32" s="16"/>
      <c r="C32" s="10"/>
      <c r="D32" s="10"/>
      <c r="E32" s="10"/>
      <c r="F32" s="11"/>
      <c r="G32" s="20" t="s">
        <v>59</v>
      </c>
      <c r="H32" s="10"/>
      <c r="I32" s="10"/>
      <c r="J32" s="10">
        <v>2000</v>
      </c>
    </row>
    <row r="33" s="1" customFormat="1" ht="18.75" customHeight="1" spans="1:10">
      <c r="A33" s="15"/>
      <c r="B33" s="16"/>
      <c r="C33" s="10"/>
      <c r="D33" s="10"/>
      <c r="E33" s="10"/>
      <c r="F33" s="11"/>
      <c r="G33" s="18" t="s">
        <v>60</v>
      </c>
      <c r="H33" s="10"/>
      <c r="I33" s="10"/>
      <c r="J33" s="10"/>
    </row>
    <row r="34" s="1" customFormat="1" ht="18.75" customHeight="1" spans="1:10">
      <c r="A34" s="15"/>
      <c r="B34" s="16"/>
      <c r="C34" s="10"/>
      <c r="D34" s="10"/>
      <c r="E34" s="10"/>
      <c r="F34" s="18" t="s">
        <v>61</v>
      </c>
      <c r="G34" s="18"/>
      <c r="H34" s="10"/>
      <c r="I34" s="10"/>
      <c r="J34" s="10">
        <v>3000</v>
      </c>
    </row>
    <row r="35" s="1" customFormat="1" ht="18.75" customHeight="1" spans="1:10">
      <c r="A35" s="5" t="s">
        <v>62</v>
      </c>
      <c r="B35" s="7"/>
      <c r="C35" s="10">
        <f>SUM(C6:C33)</f>
        <v>728393.5</v>
      </c>
      <c r="D35" s="10">
        <f>SUM(D6:D33)</f>
        <v>8</v>
      </c>
      <c r="E35" s="7">
        <f>SUM(E6:E34)</f>
        <v>2137846.5</v>
      </c>
      <c r="F35" s="5" t="s">
        <v>63</v>
      </c>
      <c r="G35" s="7"/>
      <c r="H35" s="10">
        <f t="shared" ref="H35:J35" si="0">SUM(H5:H34)</f>
        <v>259387.61</v>
      </c>
      <c r="I35" s="10">
        <f t="shared" si="0"/>
        <v>44</v>
      </c>
      <c r="J35" s="10">
        <f t="shared" si="0"/>
        <v>1356566.13</v>
      </c>
    </row>
    <row r="36" s="1" customFormat="1" ht="18.75" customHeight="1" spans="1:10">
      <c r="A36" s="8" t="s">
        <v>64</v>
      </c>
      <c r="B36" s="9"/>
      <c r="C36" s="10">
        <f>C5+C35</f>
        <v>2644836.67</v>
      </c>
      <c r="D36" s="10"/>
      <c r="E36" s="10"/>
      <c r="F36" s="10" t="s">
        <v>65</v>
      </c>
      <c r="G36" s="10"/>
      <c r="H36" s="5">
        <f>C36-H35</f>
        <v>2385449.06</v>
      </c>
      <c r="I36" s="6"/>
      <c r="J36" s="7"/>
    </row>
    <row r="38" s="1" customFormat="1" hidden="1" spans="7:8">
      <c r="G38" s="1" t="s">
        <v>66</v>
      </c>
      <c r="H38" s="1">
        <v>2200000</v>
      </c>
    </row>
    <row r="39" s="1" customFormat="1" hidden="1" spans="7:8">
      <c r="G39" s="1" t="s">
        <v>66</v>
      </c>
      <c r="H39" s="1">
        <v>280000</v>
      </c>
    </row>
    <row r="40" s="1" customFormat="1" hidden="1" spans="7:8">
      <c r="G40" s="1" t="s">
        <v>66</v>
      </c>
      <c r="H40" s="1">
        <f>SUM(H38:H39)</f>
        <v>2480000</v>
      </c>
    </row>
    <row r="41" s="1" customFormat="1" hidden="1" spans="8:8">
      <c r="H41" s="1">
        <v>3244500</v>
      </c>
    </row>
    <row r="42" s="1" customFormat="1" spans="7:8">
      <c r="G42" s="1" t="s">
        <v>66</v>
      </c>
      <c r="H42" s="1">
        <v>200000</v>
      </c>
    </row>
    <row r="43" s="1" customFormat="1" spans="7:8">
      <c r="G43" s="1" t="s">
        <v>67</v>
      </c>
      <c r="H43" s="1">
        <v>50000</v>
      </c>
    </row>
    <row r="44" s="2" customFormat="1" spans="1:1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</row>
    <row r="45" s="2" customFormat="1" spans="1:1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</row>
    <row r="46" s="2" customFormat="1" spans="1:1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</row>
    <row r="47" s="2" customFormat="1" spans="1:1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</row>
    <row r="48" s="2" customFormat="1" spans="1:1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</row>
    <row r="49" s="2" customFormat="1" spans="1:1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="2" customFormat="1" spans="1:1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</row>
    <row r="51" s="2" customFormat="1" spans="1:1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</row>
    <row r="52" s="2" customFormat="1" spans="1:1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="2" customFormat="1" spans="1:1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</row>
    <row r="54" s="2" customFormat="1" spans="1:1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</row>
    <row r="55" s="2" customFormat="1" spans="1:1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="2" customFormat="1" spans="1:1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</row>
    <row r="57" s="2" customFormat="1" spans="1:1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</row>
    <row r="58" s="2" customFormat="1" spans="1:1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</row>
  </sheetData>
  <mergeCells count="58">
    <mergeCell ref="A1:J1"/>
    <mergeCell ref="A2:J2"/>
    <mergeCell ref="A3:E3"/>
    <mergeCell ref="F3:J3"/>
    <mergeCell ref="A4:B4"/>
    <mergeCell ref="F4:G4"/>
    <mergeCell ref="A5:B5"/>
    <mergeCell ref="F5:G5"/>
    <mergeCell ref="A6:B6"/>
    <mergeCell ref="F6:G6"/>
    <mergeCell ref="A7:B7"/>
    <mergeCell ref="F7:G7"/>
    <mergeCell ref="A8:B8"/>
    <mergeCell ref="F8:G8"/>
    <mergeCell ref="A9:B9"/>
    <mergeCell ref="F9:G9"/>
    <mergeCell ref="A10:B10"/>
    <mergeCell ref="F10:G10"/>
    <mergeCell ref="A11:B11"/>
    <mergeCell ref="F11:G11"/>
    <mergeCell ref="A12:B12"/>
    <mergeCell ref="F12:G12"/>
    <mergeCell ref="A13:B13"/>
    <mergeCell ref="F13:G13"/>
    <mergeCell ref="A14:B14"/>
    <mergeCell ref="F14:G14"/>
    <mergeCell ref="A15:B15"/>
    <mergeCell ref="F15:G15"/>
    <mergeCell ref="A16:B16"/>
    <mergeCell ref="F16:G16"/>
    <mergeCell ref="A17:B17"/>
    <mergeCell ref="F17:G17"/>
    <mergeCell ref="A18:B18"/>
    <mergeCell ref="F18:G18"/>
    <mergeCell ref="A19:B19"/>
    <mergeCell ref="F19:G19"/>
    <mergeCell ref="A20:B20"/>
    <mergeCell ref="F20:G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F34:G34"/>
    <mergeCell ref="A35:B35"/>
    <mergeCell ref="F35:G35"/>
    <mergeCell ref="A36:B36"/>
    <mergeCell ref="C36:E36"/>
    <mergeCell ref="F36:G36"/>
    <mergeCell ref="H36:J36"/>
    <mergeCell ref="F21:F28"/>
    <mergeCell ref="F29:F33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5-8月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dcterms:created xsi:type="dcterms:W3CDTF">2023-05-22T02:13:00Z</dcterms:created>
  <dcterms:modified xsi:type="dcterms:W3CDTF">2023-11-02T02:40:33Z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A8AEFF85EB744252BCC7A306943AD8EA_11</vt:lpwstr>
  </property>
  <property fmtid="{D5CDD505-2E9C-101B-9397-08002B2CF9AE}" pid="3" name="KSOProductBuildVer">
    <vt:lpwstr>2052-12.1.0.15712</vt:lpwstr>
  </property>
</Properties>
</file>